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G:\Proposals\Indianapolis Proposals (Draft and Final)\I\IDEM\P26542 - Four County Landfill Leachate Disposal Services\BAFO\"/>
    </mc:Choice>
  </mc:AlternateContent>
  <xr:revisionPtr revIDLastSave="0" documentId="13_ncr:1_{F54EE752-9788-4892-8080-3848936F943B}" xr6:coauthVersionLast="47" xr6:coauthVersionMax="47" xr10:uidLastSave="{00000000-0000-0000-0000-000000000000}"/>
  <bookViews>
    <workbookView xWindow="-110" yWindow="-110" windowWidth="19420" windowHeight="11620" activeTab="2" xr2:uid="{C0171DEE-0F2A-43BE-B3BE-D6DDC7FE483C}"/>
  </bookViews>
  <sheets>
    <sheet name="Instruction" sheetId="3" r:id="rId1"/>
    <sheet name="Cost Summary" sheetId="2" r:id="rId2"/>
    <sheet name="Cost Proposal" sheetId="1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 i="12" l="1"/>
  <c r="F8" i="12"/>
  <c r="I8" i="12"/>
  <c r="O8" i="12" l="1"/>
  <c r="L8" i="12"/>
  <c r="B13" i="2"/>
  <c r="B12" i="2"/>
  <c r="B11" i="2"/>
  <c r="B10" i="2"/>
  <c r="B9" i="2"/>
  <c r="B8" i="2"/>
  <c r="B7" i="2"/>
  <c r="B6" i="2"/>
  <c r="O12" i="12"/>
  <c r="L12" i="12"/>
  <c r="I12" i="12"/>
  <c r="F12" i="12"/>
  <c r="O7" i="12"/>
  <c r="O9" i="12"/>
  <c r="O10" i="12"/>
  <c r="O11" i="12"/>
  <c r="O13" i="12"/>
  <c r="O6" i="12"/>
  <c r="L7" i="12"/>
  <c r="L9" i="12"/>
  <c r="L10" i="12"/>
  <c r="L11" i="12"/>
  <c r="L13" i="12"/>
  <c r="L6" i="12"/>
  <c r="I7" i="12"/>
  <c r="I9" i="12"/>
  <c r="I10" i="12"/>
  <c r="I11" i="12"/>
  <c r="I13" i="12"/>
  <c r="I6" i="12"/>
  <c r="F9" i="12"/>
  <c r="F10" i="12"/>
  <c r="F11" i="12"/>
  <c r="F13" i="12"/>
  <c r="F6" i="12"/>
  <c r="P10" i="12" l="1"/>
  <c r="C10" i="2" s="1"/>
  <c r="P8" i="12"/>
  <c r="C8" i="2" s="1"/>
  <c r="P13" i="12"/>
  <c r="C13" i="2" s="1"/>
  <c r="P12" i="12"/>
  <c r="C12" i="2" s="1"/>
  <c r="P11" i="12"/>
  <c r="C11" i="2" s="1"/>
  <c r="P9" i="12"/>
  <c r="C9" i="2" s="1"/>
  <c r="P7" i="12"/>
  <c r="C7" i="2" s="1"/>
  <c r="P6" i="12"/>
  <c r="C6" i="2" s="1"/>
  <c r="I14" i="12" l="1"/>
  <c r="L14" i="12"/>
  <c r="O14" i="12"/>
  <c r="F14" i="12"/>
  <c r="P14" i="12" l="1"/>
  <c r="C15" i="2"/>
</calcChain>
</file>

<file path=xl/sharedStrings.xml><?xml version="1.0" encoding="utf-8"?>
<sst xmlns="http://schemas.openxmlformats.org/spreadsheetml/2006/main" count="47" uniqueCount="42">
  <si>
    <t>Year 1 Total</t>
  </si>
  <si>
    <t>Year 2 Total</t>
  </si>
  <si>
    <t>Year 3 Total</t>
  </si>
  <si>
    <t>Year 4 Total</t>
  </si>
  <si>
    <t>Instructions</t>
  </si>
  <si>
    <t>3. The Cost Proposal must be submitted in the original format.  Any attempt to manipulate the format of the Cost Proposal document, attach caveats to pricing, or submit pricing that deviates from the current format will put your proposal at risk.</t>
  </si>
  <si>
    <t>Worksheet Descriptions</t>
  </si>
  <si>
    <t xml:space="preserve">This tab will be used to assign cost points.  There is no response necessary on this worksheet. </t>
  </si>
  <si>
    <t>Cost Proposal - Attachment D</t>
  </si>
  <si>
    <t>Qty</t>
  </si>
  <si>
    <t>Unit of Measure (UOM)</t>
  </si>
  <si>
    <t>Unit Cost Year 1</t>
  </si>
  <si>
    <t>Year 1</t>
  </si>
  <si>
    <t>Unit Cost Year 2</t>
  </si>
  <si>
    <t>Year 2</t>
  </si>
  <si>
    <t>Unit Cost Year 3</t>
  </si>
  <si>
    <t>Unit Cost Year 4</t>
  </si>
  <si>
    <t xml:space="preserve">Project Management </t>
  </si>
  <si>
    <t>Mowing</t>
  </si>
  <si>
    <t>EA</t>
  </si>
  <si>
    <t>Type of Expenditure / Description</t>
  </si>
  <si>
    <t>Leachate Management</t>
  </si>
  <si>
    <t>Site Equipment Operation &amp; Maintenance</t>
  </si>
  <si>
    <t>Leachate Transportation</t>
  </si>
  <si>
    <t>Leachate Disposal</t>
  </si>
  <si>
    <t>Monthly and Annual Reporting</t>
  </si>
  <si>
    <t>MONTHLY</t>
  </si>
  <si>
    <t>WEEKLY</t>
  </si>
  <si>
    <t>SEMI-ANNUALLY</t>
  </si>
  <si>
    <r>
      <rPr>
        <b/>
        <sz val="11"/>
        <color theme="1"/>
        <rFont val="Garamond"/>
        <family val="1"/>
      </rPr>
      <t>Cost Summary:</t>
    </r>
    <r>
      <rPr>
        <sz val="11"/>
        <color theme="1"/>
        <rFont val="Garamond"/>
        <family val="1"/>
      </rPr>
      <t xml:space="preserve"> The Cost Summary worksheet sums the total cost for each expenditure listed on the Cost Proposal tab/worksheet.  The Respondent will be scored on the Total Bid Amount, specifically </t>
    </r>
    <r>
      <rPr>
        <b/>
        <sz val="11"/>
        <color theme="1"/>
        <rFont val="Garamond"/>
        <family val="1"/>
      </rPr>
      <t xml:space="preserve">cell C15 </t>
    </r>
    <r>
      <rPr>
        <sz val="11"/>
        <color theme="1"/>
        <rFont val="Garamond"/>
        <family val="1"/>
      </rPr>
      <t xml:space="preserve">on the Cost Summary worksheet.  This figure should also be used when completing the Minority and Women Business Subcontractor Commitment Form (Attachment A), The Indiana Veteran Owned Small Business Subcontractor Commitment Form (Attachment A1), and the Indiana Economic Impact Form (Attachment C).  </t>
    </r>
  </si>
  <si>
    <r>
      <t xml:space="preserve">2. Pricing proposed must correspond directly to the tasks and schedule as described in the Scope of Work (Attachment K).  Prices must be </t>
    </r>
    <r>
      <rPr>
        <b/>
        <sz val="11"/>
        <color theme="1"/>
        <rFont val="Garamond"/>
        <family val="1"/>
      </rPr>
      <t>ALL INCLUSIVE.</t>
    </r>
  </si>
  <si>
    <r>
      <t xml:space="preserve">1. Respondents should only populate the </t>
    </r>
    <r>
      <rPr>
        <b/>
        <sz val="11"/>
        <color theme="1"/>
        <rFont val="Garamond"/>
        <family val="1"/>
      </rPr>
      <t>YELLOW</t>
    </r>
    <r>
      <rPr>
        <sz val="11"/>
        <color theme="1"/>
        <rFont val="Garamond"/>
        <family val="1"/>
      </rPr>
      <t xml:space="preserve"> shaded cells in the Cost Proposal tab.  Note that the blue and green cells will populate automatically.  Submit a working Excel file with your proposal.  Proposals submitted without a working copy of this Excel file may be deemed unresponsive.  </t>
    </r>
  </si>
  <si>
    <r>
      <t xml:space="preserve">Cost Proposal: </t>
    </r>
    <r>
      <rPr>
        <sz val="11"/>
        <color theme="1"/>
        <rFont val="Garamond"/>
        <family val="1"/>
      </rPr>
      <t xml:space="preserve">This worksheet requests completion of the unit cost for each type of expenditure listed. </t>
    </r>
  </si>
  <si>
    <t>Four County Landfill Leachate Disposal Services RFP 23-72798</t>
  </si>
  <si>
    <t>Four County Landfill Leachate Tasks</t>
  </si>
  <si>
    <t>AMOUNT (Years 1-4)</t>
  </si>
  <si>
    <t>TOTAL BID AMOUNT (4 YEAR)</t>
  </si>
  <si>
    <t>Cost Summary - Four Year Term</t>
  </si>
  <si>
    <t>TOTAL COST (Years 1 - 4)</t>
  </si>
  <si>
    <t>Year 3</t>
  </si>
  <si>
    <t>Year 4</t>
  </si>
  <si>
    <t>Fence and Cover Inspections/Repairs/Animal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</si>
</sst>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9" x14ac:knownFonts="1">
    <font>
      <sz val="11"/>
      <color theme="1"/>
      <name val="Calibri"/>
      <family val="2"/>
      <scheme val="minor"/>
    </font>
    <font>
      <sz val="11"/>
      <color theme="1"/>
      <name val="Calibri"/>
      <family val="2"/>
      <scheme val="minor"/>
    </font>
    <font>
      <sz val="11"/>
      <color theme="1"/>
      <name val="Garamond"/>
      <family val="1"/>
    </font>
    <font>
      <b/>
      <sz val="11"/>
      <color theme="1"/>
      <name val="Garamond"/>
      <family val="1"/>
    </font>
    <font>
      <b/>
      <sz val="12"/>
      <color theme="1"/>
      <name val="Garamond"/>
      <family val="1"/>
    </font>
    <font>
      <b/>
      <sz val="11"/>
      <name val="Garamond"/>
      <family val="1"/>
    </font>
    <font>
      <sz val="11"/>
      <name val="Garamond"/>
      <family val="1"/>
    </font>
    <font>
      <b/>
      <sz val="14"/>
      <color theme="1"/>
      <name val="Garamond"/>
      <family val="1"/>
    </font>
    <font>
      <b/>
      <sz val="11"/>
      <color rgb="FFFF0000"/>
      <name val="Garamond"/>
      <family val="1"/>
    </font>
  </fonts>
  <fills count="7">
    <fill>
      <patternFill patternType="none"/>
    </fill>
    <fill>
      <patternFill patternType="gray125"/>
    </fill>
    <fill>
      <patternFill patternType="solid">
        <fgColor theme="8" tint="0.59999389629810485"/>
        <bgColor indexed="64"/>
      </patternFill>
    </fill>
    <fill>
      <patternFill patternType="solid">
        <fgColor theme="1"/>
        <bgColor indexed="64"/>
      </patternFill>
    </fill>
    <fill>
      <patternFill patternType="solid">
        <fgColor rgb="FFFFFF99"/>
        <bgColor indexed="64"/>
      </patternFill>
    </fill>
    <fill>
      <patternFill patternType="solid">
        <fgColor theme="0"/>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48">
    <xf numFmtId="0" fontId="0" fillId="0" borderId="0" xfId="0"/>
    <xf numFmtId="0" fontId="2" fillId="0" borderId="0" xfId="0" applyFont="1"/>
    <xf numFmtId="0" fontId="3" fillId="2" borderId="1" xfId="0" applyFont="1" applyFill="1" applyBorder="1" applyAlignment="1">
      <alignment horizontal="center"/>
    </xf>
    <xf numFmtId="44" fontId="2" fillId="2" borderId="1" xfId="1" applyFont="1" applyFill="1" applyBorder="1"/>
    <xf numFmtId="0" fontId="2" fillId="3" borderId="1" xfId="0" applyFont="1" applyFill="1" applyBorder="1"/>
    <xf numFmtId="0" fontId="2" fillId="0" borderId="1" xfId="0" applyFont="1" applyBorder="1" applyAlignment="1">
      <alignment wrapText="1"/>
    </xf>
    <xf numFmtId="0" fontId="4" fillId="2" borderId="1" xfId="0" applyFont="1" applyFill="1" applyBorder="1" applyAlignment="1">
      <alignment vertical="center"/>
    </xf>
    <xf numFmtId="0" fontId="3" fillId="0" borderId="1" xfId="0" applyFont="1" applyBorder="1" applyAlignment="1">
      <alignment wrapText="1"/>
    </xf>
    <xf numFmtId="0" fontId="2" fillId="3" borderId="4" xfId="0" applyFont="1" applyFill="1" applyBorder="1"/>
    <xf numFmtId="0" fontId="6" fillId="2" borderId="1" xfId="0" applyFont="1" applyFill="1" applyBorder="1"/>
    <xf numFmtId="44" fontId="2" fillId="4" borderId="1" xfId="1" applyFont="1" applyFill="1" applyBorder="1" applyProtection="1">
      <protection locked="0"/>
    </xf>
    <xf numFmtId="0" fontId="2" fillId="4" borderId="4" xfId="0" applyFont="1" applyFill="1" applyBorder="1" applyAlignment="1">
      <alignment wrapText="1"/>
    </xf>
    <xf numFmtId="0" fontId="7" fillId="2" borderId="6" xfId="0" applyFont="1" applyFill="1" applyBorder="1" applyAlignment="1">
      <alignment vertical="center"/>
    </xf>
    <xf numFmtId="0" fontId="7" fillId="2" borderId="7" xfId="0" applyFont="1" applyFill="1" applyBorder="1" applyAlignment="1">
      <alignment vertical="center"/>
    </xf>
    <xf numFmtId="0" fontId="7" fillId="2" borderId="8" xfId="0" applyFont="1" applyFill="1" applyBorder="1" applyAlignment="1">
      <alignment vertical="center"/>
    </xf>
    <xf numFmtId="0" fontId="3" fillId="2" borderId="11" xfId="0" applyFont="1" applyFill="1" applyBorder="1" applyAlignment="1">
      <alignment horizontal="center" vertical="center" wrapText="1"/>
    </xf>
    <xf numFmtId="0" fontId="2" fillId="5" borderId="0" xfId="0" applyFont="1" applyFill="1"/>
    <xf numFmtId="0" fontId="3" fillId="5" borderId="0" xfId="0" applyFont="1" applyFill="1" applyAlignment="1">
      <alignment horizontal="center"/>
    </xf>
    <xf numFmtId="44" fontId="2" fillId="5" borderId="0" xfId="1" applyFont="1" applyFill="1" applyBorder="1"/>
    <xf numFmtId="0" fontId="3" fillId="5"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44" fontId="2" fillId="5" borderId="0" xfId="0" applyNumberFormat="1" applyFont="1" applyFill="1"/>
    <xf numFmtId="0" fontId="7" fillId="2" borderId="14" xfId="0" applyFont="1" applyFill="1" applyBorder="1" applyAlignment="1">
      <alignment vertical="center"/>
    </xf>
    <xf numFmtId="0" fontId="2" fillId="2" borderId="15" xfId="0" applyFont="1" applyFill="1" applyBorder="1"/>
    <xf numFmtId="0" fontId="3" fillId="0" borderId="0" xfId="0" applyFont="1" applyAlignment="1">
      <alignment horizontal="center" vertical="center"/>
    </xf>
    <xf numFmtId="0" fontId="3" fillId="5" borderId="0" xfId="0" applyFont="1" applyFill="1" applyAlignment="1">
      <alignment horizontal="center" vertical="center"/>
    </xf>
    <xf numFmtId="0" fontId="6" fillId="2" borderId="1" xfId="0" applyFont="1" applyFill="1" applyBorder="1" applyAlignment="1">
      <alignment wrapText="1"/>
    </xf>
    <xf numFmtId="0" fontId="5" fillId="0" borderId="1" xfId="0" applyFont="1" applyBorder="1" applyAlignment="1">
      <alignment horizontal="center" vertical="center" wrapText="1"/>
    </xf>
    <xf numFmtId="0" fontId="3" fillId="2" borderId="4" xfId="0" applyFont="1" applyFill="1" applyBorder="1" applyAlignment="1">
      <alignment horizontal="center"/>
    </xf>
    <xf numFmtId="0" fontId="2" fillId="2" borderId="1" xfId="0" applyFont="1" applyFill="1" applyBorder="1"/>
    <xf numFmtId="0" fontId="6" fillId="2" borderId="1" xfId="0" applyFont="1" applyFill="1" applyBorder="1" applyAlignment="1">
      <alignment horizontal="center"/>
    </xf>
    <xf numFmtId="0" fontId="6" fillId="2" borderId="1" xfId="1" applyNumberFormat="1" applyFont="1" applyFill="1" applyBorder="1" applyAlignment="1" applyProtection="1">
      <alignment horizontal="center"/>
    </xf>
    <xf numFmtId="0" fontId="3" fillId="6" borderId="1" xfId="0" applyFont="1" applyFill="1" applyBorder="1" applyAlignment="1">
      <alignment horizontal="center" vertical="center" wrapText="1"/>
    </xf>
    <xf numFmtId="44" fontId="2" fillId="6" borderId="1" xfId="0" applyNumberFormat="1" applyFont="1" applyFill="1" applyBorder="1"/>
    <xf numFmtId="44" fontId="2" fillId="6" borderId="1" xfId="1" applyFont="1" applyFill="1" applyBorder="1"/>
    <xf numFmtId="0" fontId="7" fillId="2" borderId="2" xfId="0" applyFont="1" applyFill="1" applyBorder="1" applyAlignment="1">
      <alignment vertical="center"/>
    </xf>
    <xf numFmtId="44" fontId="7" fillId="2" borderId="3" xfId="1" applyFont="1" applyFill="1" applyBorder="1" applyAlignment="1">
      <alignment vertical="center"/>
    </xf>
    <xf numFmtId="0" fontId="8" fillId="0" borderId="0" xfId="0" applyFont="1"/>
    <xf numFmtId="0" fontId="3" fillId="5" borderId="0" xfId="0" applyFont="1" applyFill="1" applyAlignment="1">
      <alignment vertical="center"/>
    </xf>
    <xf numFmtId="0" fontId="2" fillId="2" borderId="12" xfId="0" applyFont="1" applyFill="1" applyBorder="1" applyAlignment="1">
      <alignment wrapText="1"/>
    </xf>
    <xf numFmtId="0" fontId="0" fillId="2" borderId="13" xfId="0" applyFill="1" applyBorder="1" applyAlignment="1">
      <alignment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0" fillId="0" borderId="10" xfId="0"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F1F8A-C099-4353-BC5A-3D5C0BFF9031}">
  <dimension ref="B1:B11"/>
  <sheetViews>
    <sheetView showGridLines="0" workbookViewId="0">
      <selection activeCell="C4" sqref="C4"/>
    </sheetView>
  </sheetViews>
  <sheetFormatPr defaultColWidth="9.08984375" defaultRowHeight="14.5" x14ac:dyDescent="0.35"/>
  <cols>
    <col min="1" max="1" width="9.08984375" style="1"/>
    <col min="2" max="2" width="110.36328125" style="1" customWidth="1"/>
    <col min="3" max="16384" width="9.08984375" style="1"/>
  </cols>
  <sheetData>
    <row r="1" spans="2:2" ht="15" thickBot="1" x14ac:dyDescent="0.4"/>
    <row r="2" spans="2:2" ht="27" customHeight="1" x14ac:dyDescent="0.35">
      <c r="B2" s="12" t="s">
        <v>33</v>
      </c>
    </row>
    <row r="3" spans="2:2" ht="27" customHeight="1" x14ac:dyDescent="0.35">
      <c r="B3" s="13" t="s">
        <v>8</v>
      </c>
    </row>
    <row r="4" spans="2:2" ht="27" customHeight="1" thickBot="1" x14ac:dyDescent="0.4">
      <c r="B4" s="14" t="s">
        <v>4</v>
      </c>
    </row>
    <row r="5" spans="2:2" ht="43.5" x14ac:dyDescent="0.35">
      <c r="B5" s="11" t="s">
        <v>31</v>
      </c>
    </row>
    <row r="6" spans="2:2" ht="29" x14ac:dyDescent="0.35">
      <c r="B6" s="5" t="s">
        <v>30</v>
      </c>
    </row>
    <row r="7" spans="2:2" ht="29" x14ac:dyDescent="0.35">
      <c r="B7" s="5" t="s">
        <v>5</v>
      </c>
    </row>
    <row r="9" spans="2:2" ht="24.75" customHeight="1" x14ac:dyDescent="0.35">
      <c r="B9" s="6" t="s">
        <v>6</v>
      </c>
    </row>
    <row r="10" spans="2:2" ht="58" x14ac:dyDescent="0.35">
      <c r="B10" s="5" t="s">
        <v>29</v>
      </c>
    </row>
    <row r="11" spans="2:2" x14ac:dyDescent="0.35">
      <c r="B11" s="7" t="s">
        <v>32</v>
      </c>
    </row>
  </sheetData>
  <sheetProtection algorithmName="SHA-512" hashValue="BIq4wSumXcQWpXAJY+DHcGb2kEnfXnu26YG9dLcaqbJiCY6n2qRTLWLreM8aoDoNLywDuXd8xXXnUn10GHAMiA==" saltValue="4yh9jvDjsoAzQMAdBdlbTg==" spinCount="100000"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49659-7072-46EB-90D1-C246C8C09F65}">
  <dimension ref="B2:C15"/>
  <sheetViews>
    <sheetView showGridLines="0" workbookViewId="0">
      <selection activeCell="C15" sqref="C15"/>
    </sheetView>
  </sheetViews>
  <sheetFormatPr defaultColWidth="9.08984375" defaultRowHeight="14.5" x14ac:dyDescent="0.35"/>
  <cols>
    <col min="1" max="1" width="9.08984375" style="1"/>
    <col min="2" max="2" width="51.08984375" style="1" customWidth="1"/>
    <col min="3" max="3" width="30.6328125" style="1" customWidth="1"/>
    <col min="4" max="16384" width="9.08984375" style="1"/>
  </cols>
  <sheetData>
    <row r="2" spans="2:3" ht="22.5" customHeight="1" x14ac:dyDescent="0.35">
      <c r="B2" s="24" t="s">
        <v>37</v>
      </c>
      <c r="C2" s="25"/>
    </row>
    <row r="3" spans="2:3" ht="12" customHeight="1" x14ac:dyDescent="0.35">
      <c r="B3" s="41" t="s">
        <v>7</v>
      </c>
      <c r="C3" s="42"/>
    </row>
    <row r="5" spans="2:3" x14ac:dyDescent="0.35">
      <c r="B5" s="2" t="s">
        <v>20</v>
      </c>
      <c r="C5" s="2" t="s">
        <v>35</v>
      </c>
    </row>
    <row r="6" spans="2:3" x14ac:dyDescent="0.35">
      <c r="B6" s="28" t="str">
        <f>'Cost Proposal'!B6</f>
        <v>Leachate Management</v>
      </c>
      <c r="C6" s="3">
        <f>'Cost Proposal'!P6</f>
        <v>208156</v>
      </c>
    </row>
    <row r="7" spans="2:3" x14ac:dyDescent="0.35">
      <c r="B7" s="28" t="str">
        <f>'Cost Proposal'!B7</f>
        <v>Mowing</v>
      </c>
      <c r="C7" s="3">
        <f>'Cost Proposal'!P7</f>
        <v>74260</v>
      </c>
    </row>
    <row r="8" spans="2:3" ht="33" customHeight="1" x14ac:dyDescent="0.35">
      <c r="B8" s="28" t="str">
        <f>'Cost Proposal'!B8</f>
        <v>Fence and Cover Inspections/Repairs/Animal Control</v>
      </c>
      <c r="C8" s="3">
        <f>'Cost Proposal'!P8</f>
        <v>11400</v>
      </c>
    </row>
    <row r="9" spans="2:3" x14ac:dyDescent="0.35">
      <c r="B9" s="9" t="str">
        <f>'Cost Proposal'!B9</f>
        <v>Site Equipment Operation &amp; Maintenance</v>
      </c>
      <c r="C9" s="3">
        <f>'Cost Proposal'!P9</f>
        <v>21420</v>
      </c>
    </row>
    <row r="10" spans="2:3" x14ac:dyDescent="0.35">
      <c r="B10" s="9" t="str">
        <f>'Cost Proposal'!B10</f>
        <v>Leachate Transportation</v>
      </c>
      <c r="C10" s="3">
        <f>'Cost Proposal'!P10</f>
        <v>120696</v>
      </c>
    </row>
    <row r="11" spans="2:3" x14ac:dyDescent="0.35">
      <c r="B11" s="28" t="str">
        <f>'Cost Proposal'!B11</f>
        <v>Leachate Disposal</v>
      </c>
      <c r="C11" s="3">
        <f>'Cost Proposal'!P11</f>
        <v>80664</v>
      </c>
    </row>
    <row r="12" spans="2:3" x14ac:dyDescent="0.35">
      <c r="B12" s="9" t="str">
        <f>'Cost Proposal'!B12</f>
        <v>Monthly and Annual Reporting</v>
      </c>
      <c r="C12" s="3">
        <f>'Cost Proposal'!P12</f>
        <v>20160</v>
      </c>
    </row>
    <row r="13" spans="2:3" x14ac:dyDescent="0.35">
      <c r="B13" s="9" t="str">
        <f>'Cost Proposal'!B13</f>
        <v xml:space="preserve">Project Management </v>
      </c>
      <c r="C13" s="3">
        <f>'Cost Proposal'!P13</f>
        <v>31720</v>
      </c>
    </row>
    <row r="14" spans="2:3" ht="15" thickBot="1" x14ac:dyDescent="0.4"/>
    <row r="15" spans="2:3" ht="29.25" customHeight="1" thickBot="1" x14ac:dyDescent="0.4">
      <c r="B15" s="37" t="s">
        <v>36</v>
      </c>
      <c r="C15" s="38">
        <f>SUM(C6:C13)</f>
        <v>568476</v>
      </c>
    </row>
  </sheetData>
  <sheetProtection algorithmName="SHA-512" hashValue="AhfIPfc+PfoGAeZqsXatG0r7gsX6dlpujXY0itQs/TTQUjzwBDioxLTk8WAqkT6ZG3/iLxW7uLua7uUTRbH+Tw==" saltValue="VWMv+d1SLGSHF3dd2HBnZw==" spinCount="100000" sheet="1" objects="1" scenarios="1"/>
  <mergeCells count="1">
    <mergeCell ref="B3:C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821AF-93B3-4DFD-8CBA-FBB94D7CEC81}">
  <dimension ref="A2:P14"/>
  <sheetViews>
    <sheetView showGridLines="0" tabSelected="1" topLeftCell="E1" zoomScale="120" zoomScaleNormal="120" workbookViewId="0">
      <selection activeCell="P14" sqref="P14"/>
    </sheetView>
  </sheetViews>
  <sheetFormatPr defaultColWidth="9.08984375" defaultRowHeight="14.5" x14ac:dyDescent="0.35"/>
  <cols>
    <col min="1" max="1" width="2.08984375" style="1" customWidth="1"/>
    <col min="2" max="2" width="48.08984375" style="1" customWidth="1"/>
    <col min="3" max="3" width="17.90625" style="1" customWidth="1"/>
    <col min="4" max="4" width="10.54296875" style="1" customWidth="1"/>
    <col min="5" max="5" width="11.08984375" style="1" customWidth="1"/>
    <col min="6" max="6" width="13.08984375" style="1" customWidth="1"/>
    <col min="7" max="7" width="1.453125" style="16" customWidth="1"/>
    <col min="8" max="8" width="13.36328125" style="1" customWidth="1"/>
    <col min="9" max="9" width="12.54296875" style="1" customWidth="1"/>
    <col min="10" max="10" width="1.54296875" style="16" customWidth="1"/>
    <col min="11" max="11" width="12.453125" style="1" customWidth="1"/>
    <col min="12" max="12" width="12.08984375" style="1" customWidth="1"/>
    <col min="13" max="13" width="1.453125" style="1" customWidth="1"/>
    <col min="14" max="14" width="12.6328125" style="1" customWidth="1"/>
    <col min="15" max="15" width="13.54296875" style="1" customWidth="1"/>
    <col min="16" max="16" width="17.6328125" style="1" customWidth="1"/>
    <col min="17" max="16384" width="9.08984375" style="1"/>
  </cols>
  <sheetData>
    <row r="2" spans="1:16" ht="15" thickBot="1" x14ac:dyDescent="0.4">
      <c r="C2" s="39"/>
      <c r="D2" s="39"/>
      <c r="E2" s="39"/>
      <c r="F2" s="39"/>
    </row>
    <row r="3" spans="1:16" ht="25.5" customHeight="1" thickBot="1" x14ac:dyDescent="0.4">
      <c r="C3" s="26"/>
      <c r="D3" s="26"/>
      <c r="E3" s="43" t="s">
        <v>12</v>
      </c>
      <c r="F3" s="45"/>
      <c r="G3" s="17"/>
      <c r="H3" s="43" t="s">
        <v>14</v>
      </c>
      <c r="I3" s="44"/>
      <c r="K3" s="46" t="s">
        <v>39</v>
      </c>
      <c r="L3" s="47"/>
      <c r="M3" s="40"/>
      <c r="N3" s="46" t="s">
        <v>40</v>
      </c>
      <c r="O3" s="47"/>
      <c r="P3" s="27"/>
    </row>
    <row r="4" spans="1:16" ht="48" customHeight="1" thickBot="1" x14ac:dyDescent="0.4">
      <c r="B4" s="29" t="s">
        <v>34</v>
      </c>
      <c r="C4" s="20" t="s">
        <v>10</v>
      </c>
      <c r="D4" s="20" t="s">
        <v>9</v>
      </c>
      <c r="E4" s="15" t="s">
        <v>11</v>
      </c>
      <c r="F4" s="21" t="s">
        <v>0</v>
      </c>
      <c r="G4" s="19"/>
      <c r="H4" s="21" t="s">
        <v>13</v>
      </c>
      <c r="I4" s="15" t="s">
        <v>1</v>
      </c>
      <c r="J4" s="19"/>
      <c r="K4" s="21" t="s">
        <v>15</v>
      </c>
      <c r="L4" s="21" t="s">
        <v>2</v>
      </c>
      <c r="M4" s="22"/>
      <c r="N4" s="21" t="s">
        <v>16</v>
      </c>
      <c r="O4" s="21" t="s">
        <v>3</v>
      </c>
      <c r="P4" s="34" t="s">
        <v>38</v>
      </c>
    </row>
    <row r="5" spans="1:16" ht="20.25" customHeight="1" x14ac:dyDescent="0.35">
      <c r="B5" s="30" t="s">
        <v>20</v>
      </c>
      <c r="C5" s="8"/>
      <c r="D5" s="8"/>
      <c r="E5" s="8"/>
      <c r="F5" s="4"/>
      <c r="H5" s="4"/>
      <c r="I5" s="8"/>
      <c r="K5" s="4"/>
      <c r="L5" s="4"/>
      <c r="M5" s="16"/>
      <c r="N5" s="4"/>
      <c r="O5" s="8"/>
      <c r="P5" s="8"/>
    </row>
    <row r="6" spans="1:16" x14ac:dyDescent="0.35">
      <c r="B6" s="31" t="s">
        <v>21</v>
      </c>
      <c r="C6" s="32" t="s">
        <v>27</v>
      </c>
      <c r="D6" s="33">
        <v>52</v>
      </c>
      <c r="E6" s="10">
        <v>942</v>
      </c>
      <c r="F6" s="3">
        <f t="shared" ref="F6:F13" si="0">SUM(D6*E6)</f>
        <v>48984</v>
      </c>
      <c r="G6" s="18"/>
      <c r="H6" s="10">
        <v>983</v>
      </c>
      <c r="I6" s="3">
        <f t="shared" ref="I6:I13" si="1">SUM(D6*H6)</f>
        <v>51116</v>
      </c>
      <c r="J6" s="23"/>
      <c r="K6" s="10">
        <v>1024</v>
      </c>
      <c r="L6" s="3">
        <f t="shared" ref="L6:L13" si="2">SUM(D6*K6)</f>
        <v>53248</v>
      </c>
      <c r="M6" s="18"/>
      <c r="N6" s="10">
        <v>1054</v>
      </c>
      <c r="O6" s="3">
        <f t="shared" ref="O6:O13" si="3">SUM(D6*N6)</f>
        <v>54808</v>
      </c>
      <c r="P6" s="35">
        <f>SUM(F6+I6+L6+O6)</f>
        <v>208156</v>
      </c>
    </row>
    <row r="7" spans="1:16" x14ac:dyDescent="0.35">
      <c r="B7" s="31" t="s">
        <v>18</v>
      </c>
      <c r="C7" s="32" t="s">
        <v>28</v>
      </c>
      <c r="D7" s="33">
        <v>2</v>
      </c>
      <c r="E7" s="10">
        <v>8000</v>
      </c>
      <c r="F7" s="3">
        <f>SUM(D7*E7)</f>
        <v>16000</v>
      </c>
      <c r="G7" s="18"/>
      <c r="H7" s="10">
        <v>8800</v>
      </c>
      <c r="I7" s="3">
        <f t="shared" si="1"/>
        <v>17600</v>
      </c>
      <c r="J7" s="23"/>
      <c r="K7" s="10">
        <v>9680</v>
      </c>
      <c r="L7" s="3">
        <f t="shared" si="2"/>
        <v>19360</v>
      </c>
      <c r="M7" s="18"/>
      <c r="N7" s="10">
        <v>10650</v>
      </c>
      <c r="O7" s="3">
        <f t="shared" si="3"/>
        <v>21300</v>
      </c>
      <c r="P7" s="35">
        <f t="shared" ref="P7:P13" si="4">SUM(F7+I7+L7+O7)</f>
        <v>74260</v>
      </c>
    </row>
    <row r="8" spans="1:16" x14ac:dyDescent="0.35">
      <c r="B8" s="31" t="s">
        <v>41</v>
      </c>
      <c r="C8" s="32" t="s">
        <v>26</v>
      </c>
      <c r="D8" s="33">
        <v>12</v>
      </c>
      <c r="E8" s="10">
        <v>200</v>
      </c>
      <c r="F8" s="3">
        <f>E8*D8</f>
        <v>2400</v>
      </c>
      <c r="G8" s="18"/>
      <c r="H8" s="10">
        <v>225</v>
      </c>
      <c r="I8" s="3">
        <f>SUM(D8*H8)</f>
        <v>2700</v>
      </c>
      <c r="J8" s="23"/>
      <c r="K8" s="10">
        <v>250</v>
      </c>
      <c r="L8" s="3">
        <f t="shared" si="2"/>
        <v>3000</v>
      </c>
      <c r="M8" s="18"/>
      <c r="N8" s="10">
        <v>275</v>
      </c>
      <c r="O8" s="3">
        <f t="shared" si="3"/>
        <v>3300</v>
      </c>
      <c r="P8" s="35">
        <f t="shared" si="4"/>
        <v>11400</v>
      </c>
    </row>
    <row r="9" spans="1:16" x14ac:dyDescent="0.35">
      <c r="A9" s="16"/>
      <c r="B9" s="31" t="s">
        <v>22</v>
      </c>
      <c r="C9" s="32" t="s">
        <v>19</v>
      </c>
      <c r="D9" s="33">
        <v>1</v>
      </c>
      <c r="E9" s="10">
        <v>4860</v>
      </c>
      <c r="F9" s="3">
        <f t="shared" si="0"/>
        <v>4860</v>
      </c>
      <c r="G9" s="18"/>
      <c r="H9" s="10">
        <v>5160</v>
      </c>
      <c r="I9" s="3">
        <f t="shared" si="1"/>
        <v>5160</v>
      </c>
      <c r="J9" s="23"/>
      <c r="K9" s="10">
        <v>5520</v>
      </c>
      <c r="L9" s="3">
        <f t="shared" si="2"/>
        <v>5520</v>
      </c>
      <c r="M9" s="18"/>
      <c r="N9" s="10">
        <v>5880</v>
      </c>
      <c r="O9" s="3">
        <f t="shared" si="3"/>
        <v>5880</v>
      </c>
      <c r="P9" s="35">
        <f t="shared" si="4"/>
        <v>21420</v>
      </c>
    </row>
    <row r="10" spans="1:16" x14ac:dyDescent="0.35">
      <c r="A10" s="16"/>
      <c r="B10" s="31" t="s">
        <v>23</v>
      </c>
      <c r="C10" s="32" t="s">
        <v>26</v>
      </c>
      <c r="D10" s="33">
        <v>12</v>
      </c>
      <c r="E10" s="10">
        <v>2268</v>
      </c>
      <c r="F10" s="3">
        <f t="shared" si="0"/>
        <v>27216</v>
      </c>
      <c r="G10" s="18"/>
      <c r="H10" s="10">
        <v>2420</v>
      </c>
      <c r="I10" s="3">
        <f t="shared" si="1"/>
        <v>29040</v>
      </c>
      <c r="J10" s="18"/>
      <c r="K10" s="10">
        <v>2605</v>
      </c>
      <c r="L10" s="3">
        <f t="shared" si="2"/>
        <v>31260</v>
      </c>
      <c r="M10" s="18"/>
      <c r="N10" s="10">
        <v>2765</v>
      </c>
      <c r="O10" s="3">
        <f t="shared" si="3"/>
        <v>33180</v>
      </c>
      <c r="P10" s="35">
        <f t="shared" si="4"/>
        <v>120696</v>
      </c>
    </row>
    <row r="11" spans="1:16" x14ac:dyDescent="0.35">
      <c r="A11" s="16"/>
      <c r="B11" s="31" t="s">
        <v>24</v>
      </c>
      <c r="C11" s="32" t="s">
        <v>26</v>
      </c>
      <c r="D11" s="33">
        <v>12</v>
      </c>
      <c r="E11" s="10">
        <v>1523</v>
      </c>
      <c r="F11" s="3">
        <f t="shared" si="0"/>
        <v>18276</v>
      </c>
      <c r="G11" s="18"/>
      <c r="H11" s="10">
        <v>1628</v>
      </c>
      <c r="I11" s="3">
        <f t="shared" si="1"/>
        <v>19536</v>
      </c>
      <c r="J11" s="18"/>
      <c r="K11" s="10">
        <v>1733</v>
      </c>
      <c r="L11" s="3">
        <f t="shared" si="2"/>
        <v>20796</v>
      </c>
      <c r="M11" s="18"/>
      <c r="N11" s="10">
        <v>1838</v>
      </c>
      <c r="O11" s="3">
        <f t="shared" si="3"/>
        <v>22056</v>
      </c>
      <c r="P11" s="35">
        <f t="shared" si="4"/>
        <v>80664</v>
      </c>
    </row>
    <row r="12" spans="1:16" x14ac:dyDescent="0.35">
      <c r="A12" s="16"/>
      <c r="B12" s="31" t="s">
        <v>25</v>
      </c>
      <c r="C12" s="32" t="s">
        <v>26</v>
      </c>
      <c r="D12" s="33">
        <v>12</v>
      </c>
      <c r="E12" s="10">
        <v>400</v>
      </c>
      <c r="F12" s="3">
        <f t="shared" si="0"/>
        <v>4800</v>
      </c>
      <c r="G12" s="18"/>
      <c r="H12" s="10">
        <v>410</v>
      </c>
      <c r="I12" s="3">
        <f t="shared" si="1"/>
        <v>4920</v>
      </c>
      <c r="J12" s="18"/>
      <c r="K12" s="10">
        <v>435</v>
      </c>
      <c r="L12" s="3">
        <f t="shared" si="2"/>
        <v>5220</v>
      </c>
      <c r="M12" s="18"/>
      <c r="N12" s="10">
        <v>435</v>
      </c>
      <c r="O12" s="3">
        <f t="shared" si="3"/>
        <v>5220</v>
      </c>
      <c r="P12" s="35">
        <f t="shared" si="4"/>
        <v>20160</v>
      </c>
    </row>
    <row r="13" spans="1:16" x14ac:dyDescent="0.35">
      <c r="A13" s="16"/>
      <c r="B13" s="31" t="s">
        <v>17</v>
      </c>
      <c r="C13" s="32" t="s">
        <v>27</v>
      </c>
      <c r="D13" s="33">
        <v>52</v>
      </c>
      <c r="E13" s="10">
        <v>150</v>
      </c>
      <c r="F13" s="3">
        <f t="shared" si="0"/>
        <v>7800</v>
      </c>
      <c r="G13" s="18"/>
      <c r="H13" s="10">
        <v>150</v>
      </c>
      <c r="I13" s="3">
        <f t="shared" si="1"/>
        <v>7800</v>
      </c>
      <c r="J13" s="18"/>
      <c r="K13" s="10">
        <v>155</v>
      </c>
      <c r="L13" s="3">
        <f t="shared" si="2"/>
        <v>8060</v>
      </c>
      <c r="M13" s="18"/>
      <c r="N13" s="10">
        <v>155</v>
      </c>
      <c r="O13" s="3">
        <f t="shared" si="3"/>
        <v>8060</v>
      </c>
      <c r="P13" s="35">
        <f t="shared" si="4"/>
        <v>31720</v>
      </c>
    </row>
    <row r="14" spans="1:16" x14ac:dyDescent="0.35">
      <c r="F14" s="3">
        <f>SUM(F6:F13)</f>
        <v>130336</v>
      </c>
      <c r="G14" s="18"/>
      <c r="I14" s="3">
        <f>SUM(I6:I13)</f>
        <v>137872</v>
      </c>
      <c r="J14" s="18"/>
      <c r="L14" s="3">
        <f>SUM(L6:L13)</f>
        <v>146464</v>
      </c>
      <c r="M14" s="18"/>
      <c r="O14" s="3">
        <f>SUM(O6:O13)</f>
        <v>153804</v>
      </c>
      <c r="P14" s="36">
        <f>SUM(P6:P13)</f>
        <v>568476</v>
      </c>
    </row>
  </sheetData>
  <mergeCells count="4">
    <mergeCell ref="H3:I3"/>
    <mergeCell ref="E3:F3"/>
    <mergeCell ref="K3:L3"/>
    <mergeCell ref="N3:O3"/>
  </mergeCells>
  <pageMargins left="0.7" right="0.7" top="0.75" bottom="0.75" header="0.3" footer="0.3"/>
  <pageSetup orientation="portrait" r:id="rId1"/>
  <ignoredErrors>
    <ignoredError sqref="F8"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vt:lpstr>
      <vt:lpstr>Cost Summary</vt:lpstr>
      <vt:lpstr>Cost Proposal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Sara G. Guss</cp:lastModifiedBy>
  <dcterms:created xsi:type="dcterms:W3CDTF">2020-10-16T19:30:36Z</dcterms:created>
  <dcterms:modified xsi:type="dcterms:W3CDTF">2023-02-09T18:07:03Z</dcterms:modified>
</cp:coreProperties>
</file>